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enovo\Desktop\APOLO\ESCRITOS\Analisis estadistico individual\sport perf sci\"/>
    </mc:Choice>
  </mc:AlternateContent>
  <xr:revisionPtr revIDLastSave="0" documentId="13_ncr:1_{90D76904-530E-4114-89B1-BE8ECBE55FDF}" xr6:coauthVersionLast="47" xr6:coauthVersionMax="47" xr10:uidLastSave="{00000000-0000-0000-0000-000000000000}"/>
  <bookViews>
    <workbookView xWindow="-103" yWindow="-103" windowWidth="16663" windowHeight="8863" tabRatio="586" firstSheet="1" activeTab="4" xr2:uid="{00000000-000D-0000-FFFF-FFFF00000000}"/>
  </bookViews>
  <sheets>
    <sheet name="datos_articulo" sheetId="2" r:id="rId1"/>
    <sheet name="tabla" sheetId="3" r:id="rId2"/>
    <sheet name="Modelo estadistico" sheetId="1" r:id="rId3"/>
    <sheet name="Metodos estandarizados" sheetId="4" r:id="rId4"/>
    <sheet name="Metodo absoluto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5" l="1"/>
  <c r="I7" i="5"/>
  <c r="J7" i="5" s="1"/>
  <c r="L7" i="5" s="1"/>
  <c r="E8" i="5"/>
  <c r="I8" i="5"/>
  <c r="E9" i="5"/>
  <c r="I9" i="5"/>
  <c r="E10" i="5"/>
  <c r="I10" i="5"/>
  <c r="J10" i="5" s="1"/>
  <c r="L10" i="5" s="1"/>
  <c r="F9" i="4"/>
  <c r="G9" i="4"/>
  <c r="K9" i="4"/>
  <c r="L9" i="4"/>
  <c r="Q9" i="4"/>
  <c r="F10" i="4"/>
  <c r="G10" i="4"/>
  <c r="K10" i="4"/>
  <c r="L10" i="4"/>
  <c r="Q10" i="4"/>
  <c r="F11" i="4"/>
  <c r="G11" i="4"/>
  <c r="K11" i="4"/>
  <c r="L11" i="4"/>
  <c r="Q11" i="4"/>
  <c r="F12" i="4"/>
  <c r="G12" i="4"/>
  <c r="K12" i="4"/>
  <c r="L12" i="4"/>
  <c r="Q12" i="4"/>
  <c r="F13" i="4"/>
  <c r="G13" i="4"/>
  <c r="K13" i="4"/>
  <c r="L13" i="4"/>
  <c r="Q13" i="4"/>
  <c r="F14" i="4"/>
  <c r="G14" i="4"/>
  <c r="K14" i="4"/>
  <c r="L14" i="4"/>
  <c r="Q14" i="4"/>
  <c r="G7" i="4"/>
  <c r="Q7" i="4"/>
  <c r="F8" i="4"/>
  <c r="G8" i="4"/>
  <c r="K8" i="4"/>
  <c r="L8" i="4"/>
  <c r="Q8" i="4"/>
  <c r="E6" i="5"/>
  <c r="I6" i="5"/>
  <c r="I5" i="5"/>
  <c r="E5" i="5"/>
  <c r="J5" i="5" s="1"/>
  <c r="L5" i="5" s="1"/>
  <c r="P7" i="1"/>
  <c r="R7" i="1" s="1"/>
  <c r="O7" i="1"/>
  <c r="U7" i="1" s="1"/>
  <c r="H6" i="1"/>
  <c r="H7" i="1"/>
  <c r="I7" i="1"/>
  <c r="P6" i="1"/>
  <c r="I6" i="1"/>
  <c r="O6" i="1"/>
  <c r="L7" i="4"/>
  <c r="K7" i="4"/>
  <c r="F7" i="4"/>
  <c r="D2" i="1"/>
  <c r="G4" i="2"/>
  <c r="I4" i="2" s="1"/>
  <c r="G3" i="2"/>
  <c r="K3" i="2" s="1"/>
  <c r="F4" i="2"/>
  <c r="F3" i="2"/>
  <c r="J3" i="2" s="1"/>
  <c r="J9" i="5" l="1"/>
  <c r="L9" i="5" s="1"/>
  <c r="J8" i="5"/>
  <c r="L8" i="5" s="1"/>
  <c r="M12" i="4"/>
  <c r="N14" i="4"/>
  <c r="P14" i="4" s="1"/>
  <c r="N9" i="4"/>
  <c r="P9" i="4" s="1"/>
  <c r="N11" i="4"/>
  <c r="P11" i="4" s="1"/>
  <c r="M11" i="4"/>
  <c r="R11" i="4" s="1"/>
  <c r="N10" i="4"/>
  <c r="P10" i="4" s="1"/>
  <c r="N12" i="4"/>
  <c r="P12" i="4" s="1"/>
  <c r="M14" i="4"/>
  <c r="R14" i="4" s="1"/>
  <c r="M13" i="4"/>
  <c r="M10" i="4"/>
  <c r="M9" i="4"/>
  <c r="N13" i="4"/>
  <c r="P13" i="4" s="1"/>
  <c r="J5" i="2"/>
  <c r="K4" i="2"/>
  <c r="H3" i="2"/>
  <c r="J2" i="2" s="1"/>
  <c r="K2" i="2" s="1"/>
  <c r="H4" i="2"/>
  <c r="I3" i="2"/>
  <c r="M7" i="4"/>
  <c r="N7" i="4"/>
  <c r="P7" i="4" s="1"/>
  <c r="M8" i="4"/>
  <c r="N8" i="4"/>
  <c r="P8" i="4" s="1"/>
  <c r="Q7" i="1"/>
  <c r="S7" i="1" s="1"/>
  <c r="T7" i="1" s="1"/>
  <c r="J6" i="5"/>
  <c r="L6" i="5" s="1"/>
  <c r="R6" i="1"/>
  <c r="U6" i="1"/>
  <c r="Q6" i="1"/>
  <c r="S6" i="1" s="1"/>
  <c r="T6" i="1" s="1"/>
  <c r="R10" i="4" l="1"/>
  <c r="R9" i="4"/>
  <c r="R12" i="4"/>
  <c r="R13" i="4"/>
  <c r="R8" i="4"/>
  <c r="R7" i="4"/>
</calcChain>
</file>

<file path=xl/sharedStrings.xml><?xml version="1.0" encoding="utf-8"?>
<sst xmlns="http://schemas.openxmlformats.org/spreadsheetml/2006/main" count="87" uniqueCount="44">
  <si>
    <t>Atleta</t>
  </si>
  <si>
    <t>Intento 1</t>
  </si>
  <si>
    <t>Intento 2</t>
  </si>
  <si>
    <t>Intento 3</t>
  </si>
  <si>
    <t>Evaluación 1</t>
  </si>
  <si>
    <t>Evaluación 2</t>
  </si>
  <si>
    <t>Diff_M</t>
  </si>
  <si>
    <t>Umbral</t>
  </si>
  <si>
    <t>Decisión</t>
  </si>
  <si>
    <t>Tamaño del efecto</t>
  </si>
  <si>
    <t>Media</t>
  </si>
  <si>
    <t>DE</t>
  </si>
  <si>
    <t>MCS</t>
  </si>
  <si>
    <t>Lunes 1</t>
  </si>
  <si>
    <t>Lunes 2</t>
  </si>
  <si>
    <t>CV (%)</t>
  </si>
  <si>
    <t>Tabla 1. Datos de ejemplo</t>
  </si>
  <si>
    <t>Tiempo</t>
  </si>
  <si>
    <t>Tabla 2. Valores criticos del modelo estadistico según el numero de intentos</t>
  </si>
  <si>
    <t>Numero de intentos</t>
  </si>
  <si>
    <t>α = 0.1</t>
  </si>
  <si>
    <t>α = 0.05</t>
  </si>
  <si>
    <t>α = 0.01</t>
  </si>
  <si>
    <t>numero intentos</t>
  </si>
  <si>
    <t>alfa</t>
  </si>
  <si>
    <t>Valor critico</t>
  </si>
  <si>
    <t>M</t>
  </si>
  <si>
    <t>I1</t>
  </si>
  <si>
    <t>I2</t>
  </si>
  <si>
    <t>I3</t>
  </si>
  <si>
    <t>Comparación</t>
  </si>
  <si>
    <t>CVp</t>
  </si>
  <si>
    <t>PC (%)</t>
  </si>
  <si>
    <t>CVl</t>
  </si>
  <si>
    <t>MCS (CV*0.2)</t>
  </si>
  <si>
    <t>MCSl</t>
  </si>
  <si>
    <t>DEp</t>
  </si>
  <si>
    <t>CVp coeficiente de variación ponderado; CVl coeficiente de variación literatura; MCS coeficiente de variaicón por 0.2; MCSl Minimo cambio esperado de literatura</t>
  </si>
  <si>
    <t>I4</t>
  </si>
  <si>
    <t>I5</t>
  </si>
  <si>
    <t>UA</t>
  </si>
  <si>
    <t>MD</t>
  </si>
  <si>
    <t>UA umbral abosluto; MD diferencia de medias</t>
  </si>
  <si>
    <t>En la columna decisión se debe cambiar la celda por el umbral, en caso de querer usar otro, por defevto esta el CVp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</si>
</sst>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2" xfId="0" applyNumberForma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2" xfId="0" applyNumberFormat="1" applyBorder="1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0" borderId="0" xfId="0" applyAlignment="1">
      <alignment horizontal="center"/>
    </xf>
    <xf numFmtId="164" fontId="0" fillId="2" borderId="1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0" fontId="2" fillId="0" borderId="0" xfId="0" applyFont="1" applyBorder="1" applyAlignment="1">
      <alignment vertical="center"/>
    </xf>
    <xf numFmtId="164" fontId="0" fillId="4" borderId="1" xfId="0" applyNumberForma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164" fontId="0" fillId="6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2" fillId="0" borderId="1" xfId="0" applyFont="1" applyFill="1" applyBorder="1" applyAlignment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 wrapText="1"/>
    </xf>
    <xf numFmtId="0" fontId="2" fillId="3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left" vertical="top" wrapText="1"/>
    </xf>
    <xf numFmtId="0" fontId="0" fillId="5" borderId="1" xfId="0" applyFill="1" applyBorder="1" applyAlignment="1">
      <alignment horizontal="center" wrapText="1"/>
    </xf>
  </cellXfs>
  <cellStyles count="1">
    <cellStyle name="Normal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32658</xdr:colOff>
      <xdr:row>5</xdr:row>
      <xdr:rowOff>103414</xdr:rowOff>
    </xdr:from>
    <xdr:to>
      <xdr:col>12</xdr:col>
      <xdr:colOff>168730</xdr:colOff>
      <xdr:row>12</xdr:row>
      <xdr:rowOff>168729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2870AF1-F0CB-6CC7-601D-E731CB6036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2189" t="30985" r="40125" b="49479"/>
        <a:stretch/>
      </xdr:blipFill>
      <xdr:spPr>
        <a:xfrm>
          <a:off x="4604658" y="1028700"/>
          <a:ext cx="3907972" cy="1551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59C10-36FE-49A6-80C9-25EC2D4894DC}">
  <dimension ref="A1:K14"/>
  <sheetViews>
    <sheetView topLeftCell="A4" workbookViewId="0">
      <selection activeCell="K3" sqref="K3"/>
    </sheetView>
  </sheetViews>
  <sheetFormatPr baseColWidth="10" defaultRowHeight="14.6" x14ac:dyDescent="0.4"/>
  <cols>
    <col min="2" max="2" width="19.3828125" style="2" customWidth="1"/>
    <col min="3" max="5" width="9.15234375" style="2" customWidth="1"/>
    <col min="6" max="9" width="6.69140625" style="2" customWidth="1"/>
  </cols>
  <sheetData>
    <row r="1" spans="1:11" x14ac:dyDescent="0.4">
      <c r="B1" s="47" t="s">
        <v>16</v>
      </c>
      <c r="C1" s="47"/>
      <c r="D1" s="47"/>
      <c r="E1" s="47"/>
      <c r="F1" s="47"/>
      <c r="G1" s="47"/>
      <c r="H1" s="47"/>
      <c r="I1" s="47"/>
    </row>
    <row r="2" spans="1:11" x14ac:dyDescent="0.4">
      <c r="B2" s="5" t="s">
        <v>17</v>
      </c>
      <c r="C2" s="5" t="s">
        <v>1</v>
      </c>
      <c r="D2" s="5" t="s">
        <v>2</v>
      </c>
      <c r="E2" s="5" t="s">
        <v>3</v>
      </c>
      <c r="F2" s="5" t="s">
        <v>10</v>
      </c>
      <c r="G2" s="5" t="s">
        <v>11</v>
      </c>
      <c r="H2" s="5" t="s">
        <v>15</v>
      </c>
      <c r="I2" s="5" t="s">
        <v>12</v>
      </c>
      <c r="J2" s="12">
        <f>AVERAGE(H3:H4)</f>
        <v>2.7126046410784665</v>
      </c>
      <c r="K2">
        <f>J2*0.2</f>
        <v>0.54252092821569331</v>
      </c>
    </row>
    <row r="3" spans="1:11" x14ac:dyDescent="0.4">
      <c r="B3" s="2" t="s">
        <v>13</v>
      </c>
      <c r="C3" s="2">
        <v>39</v>
      </c>
      <c r="D3" s="2">
        <v>38</v>
      </c>
      <c r="E3" s="2">
        <v>37</v>
      </c>
      <c r="F3" s="6">
        <f>AVERAGE(C3:E3)</f>
        <v>38</v>
      </c>
      <c r="G3" s="6">
        <f>_xlfn.STDEV.S(C3:E3)</f>
        <v>1</v>
      </c>
      <c r="H3" s="6">
        <f>G3/F3*100</f>
        <v>2.6315789473684208</v>
      </c>
      <c r="I3" s="6">
        <f>G3*0.2</f>
        <v>0.2</v>
      </c>
      <c r="J3" s="12">
        <f>F3-F4</f>
        <v>-3.3333333333333357</v>
      </c>
      <c r="K3">
        <f>SQRT((G3^2+G4^2)/2)</f>
        <v>1.0801234497346435</v>
      </c>
    </row>
    <row r="4" spans="1:11" x14ac:dyDescent="0.4">
      <c r="B4" s="4" t="s">
        <v>14</v>
      </c>
      <c r="C4" s="4">
        <v>42</v>
      </c>
      <c r="D4" s="4">
        <v>42</v>
      </c>
      <c r="E4" s="4">
        <v>40</v>
      </c>
      <c r="F4" s="7">
        <f>AVERAGE(C4:E4)</f>
        <v>41.333333333333336</v>
      </c>
      <c r="G4" s="7">
        <f>_xlfn.STDEV.S(C4:E4)</f>
        <v>1.1547005383792517</v>
      </c>
      <c r="H4" s="7">
        <f>G4/F4*100</f>
        <v>2.7936303347885119</v>
      </c>
      <c r="I4" s="7">
        <f>G4*0.2</f>
        <v>0.23094010767585035</v>
      </c>
      <c r="K4">
        <f>J3/K3</f>
        <v>-3.0860669992418401</v>
      </c>
    </row>
    <row r="5" spans="1:11" x14ac:dyDescent="0.4">
      <c r="J5">
        <f>J3/F3*100</f>
        <v>-8.7719298245614095</v>
      </c>
    </row>
    <row r="6" spans="1:11" ht="29.6" customHeight="1" x14ac:dyDescent="0.4">
      <c r="B6" s="48" t="s">
        <v>18</v>
      </c>
      <c r="C6" s="48"/>
      <c r="D6" s="48"/>
      <c r="E6" s="48"/>
    </row>
    <row r="7" spans="1:11" x14ac:dyDescent="0.4">
      <c r="B7" s="8" t="s">
        <v>19</v>
      </c>
      <c r="C7" s="9" t="s">
        <v>20</v>
      </c>
      <c r="D7" s="9" t="s">
        <v>21</v>
      </c>
      <c r="E7" s="9" t="s">
        <v>22</v>
      </c>
    </row>
    <row r="8" spans="1:11" x14ac:dyDescent="0.4">
      <c r="B8" s="2">
        <v>3</v>
      </c>
      <c r="C8" s="10">
        <v>1.373</v>
      </c>
      <c r="D8" s="2">
        <v>1.653</v>
      </c>
      <c r="E8" s="2">
        <v>2.2130000000000001</v>
      </c>
    </row>
    <row r="9" spans="1:11" x14ac:dyDescent="0.4">
      <c r="B9" s="2">
        <v>4</v>
      </c>
      <c r="C9" s="10">
        <v>1.264</v>
      </c>
      <c r="D9" s="2">
        <v>1.5049999999999999</v>
      </c>
      <c r="E9" s="2">
        <v>1.986</v>
      </c>
    </row>
    <row r="10" spans="1:11" x14ac:dyDescent="0.4">
      <c r="A10" s="3"/>
      <c r="B10" s="2">
        <v>5</v>
      </c>
      <c r="C10" s="10">
        <v>1.159</v>
      </c>
      <c r="D10" s="2">
        <v>1.3660000000000001</v>
      </c>
      <c r="E10" s="2">
        <v>1.778</v>
      </c>
    </row>
    <row r="11" spans="1:11" x14ac:dyDescent="0.4">
      <c r="B11" s="2">
        <v>6</v>
      </c>
      <c r="C11" s="10">
        <v>1.0620000000000001</v>
      </c>
      <c r="D11" s="2">
        <v>1.24</v>
      </c>
      <c r="E11" s="2">
        <v>1.6040000000000001</v>
      </c>
    </row>
    <row r="12" spans="1:11" x14ac:dyDescent="0.4">
      <c r="B12" s="2">
        <v>7</v>
      </c>
      <c r="C12" s="10">
        <v>0.97509999999999997</v>
      </c>
      <c r="D12" s="2">
        <v>1.1299999999999999</v>
      </c>
      <c r="E12" s="2">
        <v>1.462</v>
      </c>
    </row>
    <row r="13" spans="1:11" x14ac:dyDescent="0.4">
      <c r="B13" s="2">
        <v>8</v>
      </c>
      <c r="C13" s="10">
        <v>8.8999999999999996E-2</v>
      </c>
      <c r="D13" s="2">
        <v>1.0349999999999999</v>
      </c>
      <c r="E13" s="2">
        <v>1.347</v>
      </c>
    </row>
    <row r="14" spans="1:11" x14ac:dyDescent="0.4">
      <c r="B14" s="4">
        <v>9</v>
      </c>
      <c r="C14" s="11">
        <v>0.82699999999999996</v>
      </c>
      <c r="D14" s="4">
        <v>0.95299999999999996</v>
      </c>
      <c r="E14" s="4">
        <v>1.254</v>
      </c>
    </row>
  </sheetData>
  <mergeCells count="2">
    <mergeCell ref="B1:I1"/>
    <mergeCell ref="B6:E6"/>
  </mergeCells>
  <phoneticPr fontId="1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13845-668E-4CB6-A90C-97FBFBDD708D}">
  <dimension ref="A2:D10"/>
  <sheetViews>
    <sheetView workbookViewId="0">
      <selection activeCell="B14" sqref="B14"/>
    </sheetView>
  </sheetViews>
  <sheetFormatPr baseColWidth="10" defaultRowHeight="14.6" x14ac:dyDescent="0.4"/>
  <cols>
    <col min="1" max="1" width="17.61328125" customWidth="1"/>
    <col min="2" max="4" width="16.23046875" customWidth="1"/>
  </cols>
  <sheetData>
    <row r="2" spans="1:4" x14ac:dyDescent="0.4">
      <c r="A2" s="48" t="s">
        <v>18</v>
      </c>
      <c r="B2" s="48"/>
      <c r="C2" s="48"/>
      <c r="D2" s="48"/>
    </row>
    <row r="3" spans="1:4" x14ac:dyDescent="0.4">
      <c r="A3" s="8" t="s">
        <v>19</v>
      </c>
      <c r="B3" s="9" t="s">
        <v>20</v>
      </c>
      <c r="C3" s="9" t="s">
        <v>21</v>
      </c>
      <c r="D3" s="9" t="s">
        <v>22</v>
      </c>
    </row>
    <row r="4" spans="1:4" x14ac:dyDescent="0.4">
      <c r="A4" s="2">
        <v>3</v>
      </c>
      <c r="B4" s="10">
        <v>1.373</v>
      </c>
      <c r="C4" s="2">
        <v>1.653</v>
      </c>
      <c r="D4" s="2">
        <v>2.2130000000000001</v>
      </c>
    </row>
    <row r="5" spans="1:4" x14ac:dyDescent="0.4">
      <c r="A5" s="2">
        <v>4</v>
      </c>
      <c r="B5" s="10">
        <v>1.264</v>
      </c>
      <c r="C5" s="2">
        <v>1.5049999999999999</v>
      </c>
      <c r="D5" s="2">
        <v>1.986</v>
      </c>
    </row>
    <row r="6" spans="1:4" x14ac:dyDescent="0.4">
      <c r="A6" s="2">
        <v>5</v>
      </c>
      <c r="B6" s="10">
        <v>1.159</v>
      </c>
      <c r="C6" s="2">
        <v>1.3660000000000001</v>
      </c>
      <c r="D6" s="2">
        <v>1.778</v>
      </c>
    </row>
    <row r="7" spans="1:4" x14ac:dyDescent="0.4">
      <c r="A7" s="2">
        <v>6</v>
      </c>
      <c r="B7" s="10">
        <v>1.0620000000000001</v>
      </c>
      <c r="C7" s="2">
        <v>1.24</v>
      </c>
      <c r="D7" s="2">
        <v>1.6040000000000001</v>
      </c>
    </row>
    <row r="8" spans="1:4" x14ac:dyDescent="0.4">
      <c r="A8" s="2">
        <v>7</v>
      </c>
      <c r="B8" s="10">
        <v>0.97509999999999997</v>
      </c>
      <c r="C8" s="2">
        <v>1.1299999999999999</v>
      </c>
      <c r="D8" s="2">
        <v>1.462</v>
      </c>
    </row>
    <row r="9" spans="1:4" x14ac:dyDescent="0.4">
      <c r="A9" s="2">
        <v>8</v>
      </c>
      <c r="B9" s="10">
        <v>8.8999999999999996E-2</v>
      </c>
      <c r="C9" s="2">
        <v>1.0349999999999999</v>
      </c>
      <c r="D9" s="2">
        <v>1.347</v>
      </c>
    </row>
    <row r="10" spans="1:4" x14ac:dyDescent="0.4">
      <c r="A10" s="4">
        <v>9</v>
      </c>
      <c r="B10" s="11">
        <v>0.82699999999999996</v>
      </c>
      <c r="C10" s="4">
        <v>0.95299999999999996</v>
      </c>
      <c r="D10" s="4">
        <v>1.254</v>
      </c>
    </row>
  </sheetData>
  <mergeCells count="1">
    <mergeCell ref="A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13"/>
  <sheetViews>
    <sheetView workbookViewId="0">
      <selection activeCell="T7" sqref="T7"/>
    </sheetView>
  </sheetViews>
  <sheetFormatPr baseColWidth="10" defaultColWidth="8.84375" defaultRowHeight="14.6" x14ac:dyDescent="0.4"/>
  <cols>
    <col min="1" max="1" width="2.4609375" style="2" customWidth="1"/>
    <col min="2" max="2" width="9.15234375" style="2" customWidth="1"/>
    <col min="3" max="4" width="8.15234375" style="2" customWidth="1"/>
    <col min="5" max="5" width="5" style="2" customWidth="1"/>
    <col min="6" max="7" width="5" style="29" customWidth="1"/>
    <col min="8" max="8" width="7.69140625" style="2" customWidth="1"/>
    <col min="9" max="11" width="5" style="2" customWidth="1"/>
    <col min="12" max="13" width="5" style="29" customWidth="1"/>
    <col min="14" max="16" width="5" style="2" customWidth="1"/>
    <col min="17" max="17" width="7.69140625" style="2" customWidth="1"/>
    <col min="18" max="18" width="6.921875" style="2" customWidth="1"/>
    <col min="19" max="19" width="8.84375" style="2"/>
    <col min="20" max="20" width="11.4609375" style="2" customWidth="1"/>
    <col min="21" max="21" width="10.23046875" style="2" customWidth="1"/>
    <col min="22" max="16384" width="8.84375" style="2"/>
  </cols>
  <sheetData>
    <row r="1" spans="2:22" s="14" customFormat="1" ht="29.15" x14ac:dyDescent="0.4">
      <c r="B1" s="13" t="s">
        <v>23</v>
      </c>
      <c r="C1" s="13" t="s">
        <v>24</v>
      </c>
      <c r="D1" s="13" t="s">
        <v>25</v>
      </c>
    </row>
    <row r="2" spans="2:22" x14ac:dyDescent="0.4">
      <c r="B2" s="1">
        <v>3</v>
      </c>
      <c r="C2" s="1" t="s">
        <v>21</v>
      </c>
      <c r="D2" s="1">
        <f>INDEX(tabla!B4:D10,MATCH('Modelo estadistico'!B2,tabla!A4:A10,0),MATCH('Modelo estadistico'!C2,tabla!B3:D3,0))</f>
        <v>1.653</v>
      </c>
    </row>
    <row r="4" spans="2:22" ht="29.15" x14ac:dyDescent="0.4">
      <c r="B4" s="23"/>
      <c r="C4" s="52" t="s">
        <v>4</v>
      </c>
      <c r="D4" s="53"/>
      <c r="E4" s="53"/>
      <c r="F4" s="53"/>
      <c r="G4" s="53"/>
      <c r="H4" s="53"/>
      <c r="I4" s="54"/>
      <c r="J4" s="49" t="s">
        <v>5</v>
      </c>
      <c r="K4" s="50"/>
      <c r="L4" s="50"/>
      <c r="M4" s="50"/>
      <c r="N4" s="50"/>
      <c r="O4" s="50"/>
      <c r="P4" s="51"/>
      <c r="Q4" s="55" t="s">
        <v>30</v>
      </c>
      <c r="R4" s="56"/>
      <c r="S4" s="56"/>
      <c r="T4" s="57"/>
      <c r="U4" s="41" t="s">
        <v>9</v>
      </c>
      <c r="V4" s="40"/>
    </row>
    <row r="5" spans="2:22" x14ac:dyDescent="0.4">
      <c r="B5" s="19" t="s">
        <v>0</v>
      </c>
      <c r="C5" s="20" t="s">
        <v>27</v>
      </c>
      <c r="D5" s="20" t="s">
        <v>28</v>
      </c>
      <c r="E5" s="20" t="s">
        <v>29</v>
      </c>
      <c r="F5" s="20" t="s">
        <v>38</v>
      </c>
      <c r="G5" s="20" t="s">
        <v>39</v>
      </c>
      <c r="H5" s="20" t="s">
        <v>26</v>
      </c>
      <c r="I5" s="20" t="s">
        <v>11</v>
      </c>
      <c r="J5" s="21" t="s">
        <v>27</v>
      </c>
      <c r="K5" s="21" t="s">
        <v>28</v>
      </c>
      <c r="L5" s="21" t="s">
        <v>29</v>
      </c>
      <c r="M5" s="21" t="s">
        <v>38</v>
      </c>
      <c r="N5" s="21" t="s">
        <v>39</v>
      </c>
      <c r="O5" s="21" t="s">
        <v>26</v>
      </c>
      <c r="P5" s="21" t="s">
        <v>11</v>
      </c>
      <c r="Q5" s="42" t="s">
        <v>6</v>
      </c>
      <c r="R5" s="42" t="s">
        <v>36</v>
      </c>
      <c r="S5" s="42" t="s">
        <v>7</v>
      </c>
      <c r="T5" s="42" t="s">
        <v>8</v>
      </c>
      <c r="U5" s="43" t="s">
        <v>32</v>
      </c>
      <c r="V5" s="22"/>
    </row>
    <row r="6" spans="2:22" x14ac:dyDescent="0.4">
      <c r="B6" s="1">
        <v>1</v>
      </c>
      <c r="C6" s="17">
        <v>30</v>
      </c>
      <c r="D6" s="17">
        <v>33</v>
      </c>
      <c r="E6" s="17">
        <v>32</v>
      </c>
      <c r="F6" s="17"/>
      <c r="G6" s="17"/>
      <c r="H6" s="30">
        <f>AVERAGE(C6:G6)</f>
        <v>31.666666666666668</v>
      </c>
      <c r="I6" s="30">
        <f>_xlfn.STDEV.S(C6:G6)</f>
        <v>1.5275252316519468</v>
      </c>
      <c r="J6" s="18">
        <v>34</v>
      </c>
      <c r="K6" s="18">
        <v>35</v>
      </c>
      <c r="L6" s="18">
        <v>37</v>
      </c>
      <c r="M6" s="18"/>
      <c r="N6" s="18"/>
      <c r="O6" s="31">
        <f>AVERAGE(J6:N6)</f>
        <v>35.333333333333336</v>
      </c>
      <c r="P6" s="31">
        <f>_xlfn.STDEV.S(J6:N6)</f>
        <v>1.5275252316519465</v>
      </c>
      <c r="Q6" s="44">
        <f>H6-O6</f>
        <v>-3.6666666666666679</v>
      </c>
      <c r="R6" s="44">
        <f>SQRT((I6^2+P6^2)/2)</f>
        <v>1.5275252316519465</v>
      </c>
      <c r="S6" s="44">
        <f>ABS(Q6/R6)</f>
        <v>2.4003967925959171</v>
      </c>
      <c r="T6" s="45" t="str">
        <f>IF(S6&gt;$D$2,"diferencia","no dif")</f>
        <v>diferencia</v>
      </c>
      <c r="U6" s="46">
        <f>(H6-O6)/H6*100</f>
        <v>-11.578947368421055</v>
      </c>
    </row>
    <row r="7" spans="2:22" x14ac:dyDescent="0.4">
      <c r="B7" s="1">
        <v>2</v>
      </c>
      <c r="C7" s="17">
        <v>40</v>
      </c>
      <c r="D7" s="17">
        <v>43</v>
      </c>
      <c r="E7" s="17">
        <v>45</v>
      </c>
      <c r="F7" s="17">
        <v>42</v>
      </c>
      <c r="G7" s="17">
        <v>41</v>
      </c>
      <c r="H7" s="30">
        <f>AVERAGE(C7:G7)</f>
        <v>42.2</v>
      </c>
      <c r="I7" s="30">
        <f>_xlfn.STDEV.S(C7:G7)</f>
        <v>1.9235384061671343</v>
      </c>
      <c r="J7" s="18">
        <v>42</v>
      </c>
      <c r="K7" s="18">
        <v>41</v>
      </c>
      <c r="L7" s="18">
        <v>45</v>
      </c>
      <c r="M7" s="18">
        <v>43</v>
      </c>
      <c r="N7" s="18">
        <v>42</v>
      </c>
      <c r="O7" s="31">
        <f>AVERAGE(J7:N7)</f>
        <v>42.6</v>
      </c>
      <c r="P7" s="31">
        <f>_xlfn.STDEV.S(J7:N7)</f>
        <v>1.51657508881031</v>
      </c>
      <c r="Q7" s="44">
        <f>H7-O7</f>
        <v>-0.39999999999999858</v>
      </c>
      <c r="R7" s="44">
        <f>SQRT((I7^2+P7^2)/2)</f>
        <v>1.7320508075688772</v>
      </c>
      <c r="S7" s="44">
        <f>ABS(Q7/R7)</f>
        <v>0.23094010767584949</v>
      </c>
      <c r="T7" s="45" t="str">
        <f>IF(S7&gt;$D$2,"diferencia","no dif")</f>
        <v>no dif</v>
      </c>
      <c r="U7" s="46">
        <f>(H7-O7)/H7*100</f>
        <v>-0.94786729857819563</v>
      </c>
    </row>
    <row r="8" spans="2:22" x14ac:dyDescent="0.4">
      <c r="B8" s="1">
        <v>1</v>
      </c>
      <c r="C8" s="17"/>
      <c r="D8" s="17"/>
      <c r="E8" s="17"/>
      <c r="F8" s="17"/>
      <c r="G8" s="17"/>
      <c r="H8" s="17"/>
      <c r="I8" s="17"/>
      <c r="J8" s="18"/>
      <c r="K8" s="18"/>
      <c r="L8" s="18"/>
      <c r="M8" s="18"/>
      <c r="N8" s="18"/>
      <c r="O8" s="18"/>
      <c r="P8" s="18"/>
      <c r="Q8" s="45"/>
      <c r="R8" s="45"/>
      <c r="S8" s="45"/>
      <c r="T8" s="45"/>
      <c r="U8" s="45"/>
    </row>
    <row r="9" spans="2:22" x14ac:dyDescent="0.4">
      <c r="B9" s="1">
        <v>1</v>
      </c>
      <c r="C9" s="17"/>
      <c r="D9" s="17"/>
      <c r="E9" s="17"/>
      <c r="F9" s="17"/>
      <c r="G9" s="17"/>
      <c r="H9" s="17"/>
      <c r="I9" s="17"/>
      <c r="J9" s="18"/>
      <c r="K9" s="18"/>
      <c r="L9" s="18"/>
      <c r="M9" s="18"/>
      <c r="N9" s="18"/>
      <c r="O9" s="18"/>
      <c r="P9" s="18"/>
      <c r="Q9" s="45"/>
      <c r="R9" s="45"/>
      <c r="S9" s="45"/>
      <c r="T9" s="45"/>
      <c r="U9" s="45"/>
    </row>
    <row r="10" spans="2:22" x14ac:dyDescent="0.4">
      <c r="B10" s="1">
        <v>1</v>
      </c>
      <c r="C10" s="17"/>
      <c r="D10" s="17"/>
      <c r="E10" s="17"/>
      <c r="F10" s="17"/>
      <c r="G10" s="17"/>
      <c r="H10" s="17"/>
      <c r="I10" s="17"/>
      <c r="J10" s="18"/>
      <c r="K10" s="18"/>
      <c r="L10" s="18"/>
      <c r="M10" s="18"/>
      <c r="N10" s="18"/>
      <c r="O10" s="18"/>
      <c r="P10" s="18"/>
      <c r="Q10" s="45"/>
      <c r="R10" s="45"/>
      <c r="S10" s="45"/>
      <c r="T10" s="45"/>
      <c r="U10" s="45"/>
    </row>
    <row r="11" spans="2:22" x14ac:dyDescent="0.4">
      <c r="B11" s="1">
        <v>1</v>
      </c>
      <c r="C11" s="17"/>
      <c r="D11" s="17"/>
      <c r="E11" s="17"/>
      <c r="F11" s="17"/>
      <c r="G11" s="17"/>
      <c r="H11" s="17"/>
      <c r="I11" s="17"/>
      <c r="J11" s="18"/>
      <c r="K11" s="18"/>
      <c r="L11" s="18"/>
      <c r="M11" s="18"/>
      <c r="N11" s="18"/>
      <c r="O11" s="18"/>
      <c r="P11" s="18"/>
      <c r="Q11" s="45"/>
      <c r="R11" s="45"/>
      <c r="S11" s="45"/>
      <c r="T11" s="45"/>
      <c r="U11" s="45"/>
    </row>
    <row r="12" spans="2:22" x14ac:dyDescent="0.4">
      <c r="B12" s="1">
        <v>1</v>
      </c>
      <c r="C12" s="17"/>
      <c r="D12" s="17"/>
      <c r="E12" s="17"/>
      <c r="F12" s="17"/>
      <c r="G12" s="17"/>
      <c r="H12" s="17"/>
      <c r="I12" s="17"/>
      <c r="J12" s="18"/>
      <c r="K12" s="18"/>
      <c r="L12" s="18"/>
      <c r="M12" s="18"/>
      <c r="N12" s="18"/>
      <c r="O12" s="18"/>
      <c r="P12" s="18"/>
      <c r="Q12" s="45"/>
      <c r="R12" s="45"/>
      <c r="S12" s="45"/>
      <c r="T12" s="45"/>
      <c r="U12" s="45"/>
    </row>
    <row r="13" spans="2:22" x14ac:dyDescent="0.4">
      <c r="B13" s="1">
        <v>1</v>
      </c>
      <c r="C13" s="17"/>
      <c r="D13" s="17"/>
      <c r="E13" s="17"/>
      <c r="F13" s="17"/>
      <c r="G13" s="17"/>
      <c r="H13" s="17"/>
      <c r="I13" s="17"/>
      <c r="J13" s="18"/>
      <c r="K13" s="18"/>
      <c r="L13" s="18"/>
      <c r="M13" s="18"/>
      <c r="N13" s="18"/>
      <c r="O13" s="18"/>
      <c r="P13" s="18"/>
      <c r="Q13" s="45"/>
      <c r="R13" s="45"/>
      <c r="S13" s="45"/>
      <c r="T13" s="45"/>
      <c r="U13" s="45"/>
    </row>
  </sheetData>
  <mergeCells count="3">
    <mergeCell ref="J4:P4"/>
    <mergeCell ref="C4:I4"/>
    <mergeCell ref="Q4:T4"/>
  </mergeCells>
  <phoneticPr fontId="1" type="noConversion"/>
  <conditionalFormatting sqref="T6:T7">
    <cfRule type="cellIs" dxfId="5" priority="1" operator="equal">
      <formula>"no dif"</formula>
    </cfRule>
    <cfRule type="cellIs" dxfId="4" priority="2" operator="equal">
      <formula>"diferencia"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E227386-FC67-4F90-8CF1-9AB199111976}">
          <x14:formula1>
            <xm:f>tabla!$A$4:$A$10</xm:f>
          </x14:formula1>
          <xm:sqref>B2</xm:sqref>
        </x14:dataValidation>
        <x14:dataValidation type="list" allowBlank="1" showInputMessage="1" showErrorMessage="1" xr:uid="{8C39D213-9F20-4539-98D3-AB857147C500}">
          <x14:formula1>
            <xm:f>tabla!$B$3:$D$3</xm:f>
          </x14:formula1>
          <xm:sqref>C2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31C3E-DE28-40FB-B13F-948FA50661B4}">
  <dimension ref="A1:S14"/>
  <sheetViews>
    <sheetView topLeftCell="A4" workbookViewId="0">
      <selection activeCell="P15" sqref="P15"/>
    </sheetView>
  </sheetViews>
  <sheetFormatPr baseColWidth="10" defaultRowHeight="14.6" x14ac:dyDescent="0.4"/>
  <cols>
    <col min="1" max="1" width="3.3046875" customWidth="1"/>
    <col min="2" max="2" width="6.3828125" customWidth="1"/>
    <col min="3" max="6" width="6.23046875" customWidth="1"/>
    <col min="7" max="7" width="5.15234375" customWidth="1"/>
    <col min="8" max="13" width="6.23046875" customWidth="1"/>
    <col min="14" max="14" width="6.61328125" customWidth="1"/>
    <col min="15" max="15" width="6.3828125" customWidth="1"/>
    <col min="16" max="16" width="10.61328125" customWidth="1"/>
    <col min="17" max="17" width="6.61328125" customWidth="1"/>
    <col min="18" max="18" width="10.69140625" customWidth="1"/>
    <col min="19" max="19" width="6.3046875" customWidth="1"/>
  </cols>
  <sheetData>
    <row r="1" spans="1:19" ht="14.6" customHeight="1" x14ac:dyDescent="0.4">
      <c r="A1" s="59" t="s">
        <v>37</v>
      </c>
      <c r="B1" s="59"/>
      <c r="C1" s="59"/>
      <c r="D1" s="59"/>
      <c r="E1" s="59"/>
      <c r="F1" s="59"/>
      <c r="G1" s="59"/>
      <c r="H1" s="59"/>
      <c r="I1" s="59"/>
      <c r="J1" s="59"/>
      <c r="K1" s="59"/>
      <c r="M1" s="60" t="s">
        <v>43</v>
      </c>
      <c r="N1" s="60"/>
      <c r="O1" s="60"/>
      <c r="P1" s="60"/>
      <c r="Q1" s="60"/>
      <c r="R1" s="60"/>
    </row>
    <row r="2" spans="1:19" x14ac:dyDescent="0.4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M2" s="60"/>
      <c r="N2" s="60"/>
      <c r="O2" s="60"/>
      <c r="P2" s="60"/>
      <c r="Q2" s="60"/>
      <c r="R2" s="60"/>
    </row>
    <row r="3" spans="1:19" x14ac:dyDescent="0.4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M3" s="60"/>
      <c r="N3" s="60"/>
      <c r="O3" s="60"/>
      <c r="P3" s="60"/>
      <c r="Q3" s="60"/>
      <c r="R3" s="60"/>
    </row>
    <row r="5" spans="1:19" s="15" customFormat="1" x14ac:dyDescent="0.4">
      <c r="B5" s="23"/>
      <c r="C5" s="49" t="s">
        <v>4</v>
      </c>
      <c r="D5" s="50"/>
      <c r="E5" s="50"/>
      <c r="F5" s="50"/>
      <c r="G5" s="51"/>
      <c r="H5" s="52" t="s">
        <v>5</v>
      </c>
      <c r="I5" s="53"/>
      <c r="J5" s="53"/>
      <c r="K5" s="53"/>
      <c r="L5" s="54"/>
      <c r="M5" s="58" t="s">
        <v>30</v>
      </c>
      <c r="N5" s="58"/>
      <c r="O5" s="58"/>
      <c r="P5" s="58"/>
      <c r="Q5" s="58"/>
      <c r="R5" s="58"/>
      <c r="S5" s="39"/>
    </row>
    <row r="6" spans="1:19" s="15" customFormat="1" ht="29.15" x14ac:dyDescent="0.4">
      <c r="B6" s="23" t="s">
        <v>0</v>
      </c>
      <c r="C6" s="25" t="s">
        <v>27</v>
      </c>
      <c r="D6" s="25" t="s">
        <v>28</v>
      </c>
      <c r="E6" s="25" t="s">
        <v>29</v>
      </c>
      <c r="F6" s="25" t="s">
        <v>26</v>
      </c>
      <c r="G6" s="25" t="s">
        <v>11</v>
      </c>
      <c r="H6" s="26" t="s">
        <v>27</v>
      </c>
      <c r="I6" s="26" t="s">
        <v>28</v>
      </c>
      <c r="J6" s="26" t="s">
        <v>29</v>
      </c>
      <c r="K6" s="26" t="s">
        <v>26</v>
      </c>
      <c r="L6" s="26" t="s">
        <v>11</v>
      </c>
      <c r="M6" s="27" t="s">
        <v>32</v>
      </c>
      <c r="N6" s="34" t="s">
        <v>31</v>
      </c>
      <c r="O6" s="35" t="s">
        <v>33</v>
      </c>
      <c r="P6" s="35" t="s">
        <v>34</v>
      </c>
      <c r="Q6" s="34" t="s">
        <v>35</v>
      </c>
      <c r="R6" s="27" t="s">
        <v>8</v>
      </c>
      <c r="S6" s="16"/>
    </row>
    <row r="7" spans="1:19" x14ac:dyDescent="0.4">
      <c r="B7" s="1">
        <v>1</v>
      </c>
      <c r="C7" s="18">
        <v>34</v>
      </c>
      <c r="D7" s="18">
        <v>35</v>
      </c>
      <c r="E7" s="18">
        <v>36</v>
      </c>
      <c r="F7" s="18">
        <f>AVERAGE(C7:E7)</f>
        <v>35</v>
      </c>
      <c r="G7" s="18">
        <f>_xlfn.STDEV.S(C7:E7)</f>
        <v>1</v>
      </c>
      <c r="H7" s="17">
        <v>36</v>
      </c>
      <c r="I7" s="17">
        <v>38</v>
      </c>
      <c r="J7" s="17">
        <v>37</v>
      </c>
      <c r="K7" s="17">
        <f>AVERAGE(H7:J7)</f>
        <v>37</v>
      </c>
      <c r="L7" s="17">
        <f>_xlfn.STDEV.S(H7:J7)</f>
        <v>1</v>
      </c>
      <c r="M7" s="33">
        <f>ABS((F7-K7)/F7*100)</f>
        <v>5.7142857142857144</v>
      </c>
      <c r="N7" s="36">
        <f>((G7/F7*100)+(L7/K7*100))/2</f>
        <v>2.7799227799227797</v>
      </c>
      <c r="O7" s="37">
        <v>2</v>
      </c>
      <c r="P7" s="38">
        <f>N7*0.2</f>
        <v>0.55598455598455598</v>
      </c>
      <c r="Q7" s="37">
        <f>O7*0.2</f>
        <v>0.4</v>
      </c>
      <c r="R7" s="28" t="str">
        <f>IF(M7&gt;N7,"diferencia","no dif")</f>
        <v>diferencia</v>
      </c>
      <c r="S7" s="2"/>
    </row>
    <row r="8" spans="1:19" x14ac:dyDescent="0.4">
      <c r="B8" s="1">
        <v>1</v>
      </c>
      <c r="C8" s="18">
        <v>34</v>
      </c>
      <c r="D8" s="18">
        <v>35</v>
      </c>
      <c r="E8" s="18">
        <v>34</v>
      </c>
      <c r="F8" s="18">
        <f>AVERAGE(C8:E8)</f>
        <v>34.333333333333336</v>
      </c>
      <c r="G8" s="18">
        <f>_xlfn.STDEV.S(C8:E8)</f>
        <v>0.57735026918962584</v>
      </c>
      <c r="H8" s="17">
        <v>36</v>
      </c>
      <c r="I8" s="17">
        <v>35</v>
      </c>
      <c r="J8" s="17">
        <v>34</v>
      </c>
      <c r="K8" s="17">
        <f>AVERAGE(H8:J8)</f>
        <v>35</v>
      </c>
      <c r="L8" s="17">
        <f>_xlfn.STDEV.S(H8:J8)</f>
        <v>1</v>
      </c>
      <c r="M8" s="33">
        <f>ABS((F8-K8)/F8*100)</f>
        <v>1.9417475728155269</v>
      </c>
      <c r="N8" s="36">
        <f>((G8/F8*100)+(L8/K8*100))/2</f>
        <v>2.2693727914689417</v>
      </c>
      <c r="O8" s="37">
        <v>2</v>
      </c>
      <c r="P8" s="38">
        <f>N8*0.2</f>
        <v>0.45387455829378837</v>
      </c>
      <c r="Q8" s="37">
        <f>O8*0.2</f>
        <v>0.4</v>
      </c>
      <c r="R8" s="28" t="str">
        <f>IF(M8&gt;N8,"diferencia","no dif")</f>
        <v>no dif</v>
      </c>
    </row>
    <row r="9" spans="1:19" x14ac:dyDescent="0.4">
      <c r="B9" s="1">
        <v>1</v>
      </c>
      <c r="C9" s="18"/>
      <c r="D9" s="18"/>
      <c r="E9" s="18"/>
      <c r="F9" s="18" t="e">
        <f t="shared" ref="F9:F14" si="0">AVERAGE(C9:E9)</f>
        <v>#DIV/0!</v>
      </c>
      <c r="G9" s="18" t="e">
        <f t="shared" ref="G9:G14" si="1">_xlfn.STDEV.S(C9:E9)</f>
        <v>#DIV/0!</v>
      </c>
      <c r="H9" s="17"/>
      <c r="I9" s="17"/>
      <c r="J9" s="17"/>
      <c r="K9" s="17" t="e">
        <f t="shared" ref="K9:K14" si="2">AVERAGE(H9:J9)</f>
        <v>#DIV/0!</v>
      </c>
      <c r="L9" s="17" t="e">
        <f t="shared" ref="L9:L14" si="3">_xlfn.STDEV.S(H9:J9)</f>
        <v>#DIV/0!</v>
      </c>
      <c r="M9" s="33" t="e">
        <f t="shared" ref="M9:M14" si="4">ABS((F9-K9)/F9*100)</f>
        <v>#DIV/0!</v>
      </c>
      <c r="N9" s="36" t="e">
        <f t="shared" ref="N9:N14" si="5">((G9/F9*100)+(L9/K9*100))/2</f>
        <v>#DIV/0!</v>
      </c>
      <c r="O9" s="37"/>
      <c r="P9" s="38" t="e">
        <f t="shared" ref="P9:P14" si="6">N9*0.2</f>
        <v>#DIV/0!</v>
      </c>
      <c r="Q9" s="37">
        <f t="shared" ref="Q9:Q14" si="7">O9*0.2</f>
        <v>0</v>
      </c>
      <c r="R9" s="28" t="e">
        <f t="shared" ref="R9:R14" si="8">IF(M9&gt;N9,"diferencia","no dif")</f>
        <v>#DIV/0!</v>
      </c>
    </row>
    <row r="10" spans="1:19" x14ac:dyDescent="0.4">
      <c r="B10" s="1">
        <v>1</v>
      </c>
      <c r="C10" s="18"/>
      <c r="D10" s="18"/>
      <c r="E10" s="18"/>
      <c r="F10" s="18" t="e">
        <f t="shared" si="0"/>
        <v>#DIV/0!</v>
      </c>
      <c r="G10" s="18" t="e">
        <f t="shared" si="1"/>
        <v>#DIV/0!</v>
      </c>
      <c r="H10" s="17"/>
      <c r="I10" s="17"/>
      <c r="J10" s="17"/>
      <c r="K10" s="17" t="e">
        <f t="shared" si="2"/>
        <v>#DIV/0!</v>
      </c>
      <c r="L10" s="17" t="e">
        <f t="shared" si="3"/>
        <v>#DIV/0!</v>
      </c>
      <c r="M10" s="33" t="e">
        <f t="shared" si="4"/>
        <v>#DIV/0!</v>
      </c>
      <c r="N10" s="36" t="e">
        <f t="shared" si="5"/>
        <v>#DIV/0!</v>
      </c>
      <c r="O10" s="37"/>
      <c r="P10" s="38" t="e">
        <f t="shared" si="6"/>
        <v>#DIV/0!</v>
      </c>
      <c r="Q10" s="37">
        <f t="shared" si="7"/>
        <v>0</v>
      </c>
      <c r="R10" s="28" t="e">
        <f t="shared" si="8"/>
        <v>#DIV/0!</v>
      </c>
    </row>
    <row r="11" spans="1:19" x14ac:dyDescent="0.4">
      <c r="B11" s="1">
        <v>1</v>
      </c>
      <c r="C11" s="18"/>
      <c r="D11" s="18"/>
      <c r="E11" s="18"/>
      <c r="F11" s="18" t="e">
        <f t="shared" si="0"/>
        <v>#DIV/0!</v>
      </c>
      <c r="G11" s="18" t="e">
        <f t="shared" si="1"/>
        <v>#DIV/0!</v>
      </c>
      <c r="H11" s="17"/>
      <c r="I11" s="17"/>
      <c r="J11" s="17"/>
      <c r="K11" s="17" t="e">
        <f t="shared" si="2"/>
        <v>#DIV/0!</v>
      </c>
      <c r="L11" s="17" t="e">
        <f t="shared" si="3"/>
        <v>#DIV/0!</v>
      </c>
      <c r="M11" s="33" t="e">
        <f t="shared" si="4"/>
        <v>#DIV/0!</v>
      </c>
      <c r="N11" s="36" t="e">
        <f t="shared" si="5"/>
        <v>#DIV/0!</v>
      </c>
      <c r="O11" s="37"/>
      <c r="P11" s="38" t="e">
        <f t="shared" si="6"/>
        <v>#DIV/0!</v>
      </c>
      <c r="Q11" s="37">
        <f t="shared" si="7"/>
        <v>0</v>
      </c>
      <c r="R11" s="28" t="e">
        <f t="shared" si="8"/>
        <v>#DIV/0!</v>
      </c>
    </row>
    <row r="12" spans="1:19" x14ac:dyDescent="0.4">
      <c r="B12" s="1">
        <v>1</v>
      </c>
      <c r="C12" s="18"/>
      <c r="D12" s="18"/>
      <c r="E12" s="18"/>
      <c r="F12" s="18" t="e">
        <f t="shared" si="0"/>
        <v>#DIV/0!</v>
      </c>
      <c r="G12" s="18" t="e">
        <f t="shared" si="1"/>
        <v>#DIV/0!</v>
      </c>
      <c r="H12" s="17"/>
      <c r="I12" s="17"/>
      <c r="J12" s="17"/>
      <c r="K12" s="17" t="e">
        <f t="shared" si="2"/>
        <v>#DIV/0!</v>
      </c>
      <c r="L12" s="17" t="e">
        <f t="shared" si="3"/>
        <v>#DIV/0!</v>
      </c>
      <c r="M12" s="33" t="e">
        <f t="shared" si="4"/>
        <v>#DIV/0!</v>
      </c>
      <c r="N12" s="36" t="e">
        <f t="shared" si="5"/>
        <v>#DIV/0!</v>
      </c>
      <c r="O12" s="37"/>
      <c r="P12" s="38" t="e">
        <f t="shared" si="6"/>
        <v>#DIV/0!</v>
      </c>
      <c r="Q12" s="37">
        <f t="shared" si="7"/>
        <v>0</v>
      </c>
      <c r="R12" s="28" t="e">
        <f t="shared" si="8"/>
        <v>#DIV/0!</v>
      </c>
    </row>
    <row r="13" spans="1:19" x14ac:dyDescent="0.4">
      <c r="B13" s="1">
        <v>1</v>
      </c>
      <c r="C13" s="18"/>
      <c r="D13" s="18"/>
      <c r="E13" s="18"/>
      <c r="F13" s="18" t="e">
        <f t="shared" si="0"/>
        <v>#DIV/0!</v>
      </c>
      <c r="G13" s="18" t="e">
        <f t="shared" si="1"/>
        <v>#DIV/0!</v>
      </c>
      <c r="H13" s="17"/>
      <c r="I13" s="17"/>
      <c r="J13" s="17"/>
      <c r="K13" s="17" t="e">
        <f t="shared" si="2"/>
        <v>#DIV/0!</v>
      </c>
      <c r="L13" s="17" t="e">
        <f t="shared" si="3"/>
        <v>#DIV/0!</v>
      </c>
      <c r="M13" s="33" t="e">
        <f t="shared" si="4"/>
        <v>#DIV/0!</v>
      </c>
      <c r="N13" s="36" t="e">
        <f t="shared" si="5"/>
        <v>#DIV/0!</v>
      </c>
      <c r="O13" s="37"/>
      <c r="P13" s="38" t="e">
        <f t="shared" si="6"/>
        <v>#DIV/0!</v>
      </c>
      <c r="Q13" s="37">
        <f t="shared" si="7"/>
        <v>0</v>
      </c>
      <c r="R13" s="28" t="e">
        <f t="shared" si="8"/>
        <v>#DIV/0!</v>
      </c>
    </row>
    <row r="14" spans="1:19" x14ac:dyDescent="0.4">
      <c r="B14" s="1">
        <v>1</v>
      </c>
      <c r="C14" s="18"/>
      <c r="D14" s="18"/>
      <c r="E14" s="18"/>
      <c r="F14" s="18" t="e">
        <f t="shared" si="0"/>
        <v>#DIV/0!</v>
      </c>
      <c r="G14" s="18" t="e">
        <f t="shared" si="1"/>
        <v>#DIV/0!</v>
      </c>
      <c r="H14" s="17"/>
      <c r="I14" s="17"/>
      <c r="J14" s="17"/>
      <c r="K14" s="17" t="e">
        <f t="shared" si="2"/>
        <v>#DIV/0!</v>
      </c>
      <c r="L14" s="17" t="e">
        <f t="shared" si="3"/>
        <v>#DIV/0!</v>
      </c>
      <c r="M14" s="33" t="e">
        <f t="shared" si="4"/>
        <v>#DIV/0!</v>
      </c>
      <c r="N14" s="36" t="e">
        <f t="shared" si="5"/>
        <v>#DIV/0!</v>
      </c>
      <c r="O14" s="37"/>
      <c r="P14" s="38" t="e">
        <f t="shared" si="6"/>
        <v>#DIV/0!</v>
      </c>
      <c r="Q14" s="37">
        <f t="shared" si="7"/>
        <v>0</v>
      </c>
      <c r="R14" s="28" t="e">
        <f t="shared" si="8"/>
        <v>#DIV/0!</v>
      </c>
    </row>
  </sheetData>
  <mergeCells count="5">
    <mergeCell ref="C5:G5"/>
    <mergeCell ref="H5:L5"/>
    <mergeCell ref="M5:R5"/>
    <mergeCell ref="A1:K3"/>
    <mergeCell ref="M1:R3"/>
  </mergeCells>
  <conditionalFormatting sqref="R7:R14">
    <cfRule type="cellIs" dxfId="3" priority="1" operator="equal">
      <formula>"no dif"</formula>
    </cfRule>
    <cfRule type="cellIs" dxfId="2" priority="2" operator="equal">
      <formula>"diferencia"</formula>
    </cfRule>
  </conditionalFormatting>
  <pageMargins left="0.7" right="0.7" top="0.75" bottom="0.75" header="0.3" footer="0.3"/>
  <ignoredErrors>
    <ignoredError sqref="G7:G8 F7:F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78A60-A243-435F-86BA-24D545A450AA}">
  <dimension ref="A1:R10"/>
  <sheetViews>
    <sheetView tabSelected="1" workbookViewId="0">
      <selection activeCell="N9" sqref="N9"/>
    </sheetView>
  </sheetViews>
  <sheetFormatPr baseColWidth="10" defaultRowHeight="14.6" x14ac:dyDescent="0.4"/>
  <cols>
    <col min="1" max="1" width="8.84375" customWidth="1"/>
    <col min="2" max="11" width="5.3046875" customWidth="1"/>
    <col min="12" max="12" width="10.61328125" customWidth="1"/>
  </cols>
  <sheetData>
    <row r="1" spans="1:18" ht="14.6" customHeight="1" x14ac:dyDescent="0.4">
      <c r="A1" s="60" t="s">
        <v>42</v>
      </c>
      <c r="B1" s="60"/>
      <c r="C1" s="60"/>
      <c r="D1" s="60"/>
      <c r="E1" s="60"/>
      <c r="F1" s="60"/>
      <c r="G1" s="60"/>
    </row>
    <row r="3" spans="1:18" x14ac:dyDescent="0.4">
      <c r="A3" s="23"/>
      <c r="B3" s="49" t="s">
        <v>4</v>
      </c>
      <c r="C3" s="50"/>
      <c r="D3" s="50"/>
      <c r="E3" s="50"/>
      <c r="F3" s="53" t="s">
        <v>5</v>
      </c>
      <c r="G3" s="53"/>
      <c r="H3" s="53"/>
      <c r="I3" s="53"/>
      <c r="J3" s="58" t="s">
        <v>30</v>
      </c>
      <c r="K3" s="58"/>
      <c r="L3" s="58"/>
      <c r="M3" s="32"/>
      <c r="N3" s="32"/>
      <c r="O3" s="32"/>
      <c r="P3" s="32"/>
      <c r="Q3" s="32"/>
      <c r="R3" s="32"/>
    </row>
    <row r="4" spans="1:18" x14ac:dyDescent="0.4">
      <c r="A4" s="23" t="s">
        <v>0</v>
      </c>
      <c r="B4" s="25" t="s">
        <v>27</v>
      </c>
      <c r="C4" s="25" t="s">
        <v>28</v>
      </c>
      <c r="D4" s="25" t="s">
        <v>29</v>
      </c>
      <c r="E4" s="25" t="s">
        <v>26</v>
      </c>
      <c r="F4" s="26" t="s">
        <v>27</v>
      </c>
      <c r="G4" s="26" t="s">
        <v>28</v>
      </c>
      <c r="H4" s="26" t="s">
        <v>29</v>
      </c>
      <c r="I4" s="26" t="s">
        <v>26</v>
      </c>
      <c r="J4" s="27" t="s">
        <v>41</v>
      </c>
      <c r="K4" s="24" t="s">
        <v>40</v>
      </c>
      <c r="L4" s="27" t="s">
        <v>8</v>
      </c>
    </row>
    <row r="5" spans="1:18" x14ac:dyDescent="0.4">
      <c r="A5" s="1">
        <v>1</v>
      </c>
      <c r="B5" s="18">
        <v>34</v>
      </c>
      <c r="C5" s="18">
        <v>35</v>
      </c>
      <c r="D5" s="18">
        <v>36</v>
      </c>
      <c r="E5" s="18">
        <f>AVERAGE(B5:D5)</f>
        <v>35</v>
      </c>
      <c r="F5" s="17">
        <v>36</v>
      </c>
      <c r="G5" s="17">
        <v>38</v>
      </c>
      <c r="H5" s="17">
        <v>37</v>
      </c>
      <c r="I5" s="17">
        <f>AVERAGE(F5:H5)</f>
        <v>37</v>
      </c>
      <c r="J5" s="28">
        <f>ABS(E5-I5)</f>
        <v>2</v>
      </c>
      <c r="K5" s="1">
        <v>1</v>
      </c>
      <c r="L5" s="28" t="str">
        <f>IF(J5&gt;K5,"diferencia","no dif")</f>
        <v>diferencia</v>
      </c>
    </row>
    <row r="6" spans="1:18" x14ac:dyDescent="0.4">
      <c r="A6" s="1">
        <v>2</v>
      </c>
      <c r="B6" s="18">
        <v>36</v>
      </c>
      <c r="C6" s="18">
        <v>35</v>
      </c>
      <c r="D6" s="18">
        <v>36</v>
      </c>
      <c r="E6" s="18">
        <f>AVERAGE(B6:D6)</f>
        <v>35.666666666666664</v>
      </c>
      <c r="F6" s="17">
        <v>36</v>
      </c>
      <c r="G6" s="17">
        <v>37</v>
      </c>
      <c r="H6" s="17">
        <v>37</v>
      </c>
      <c r="I6" s="17">
        <f>AVERAGE(F6:H6)</f>
        <v>36.666666666666664</v>
      </c>
      <c r="J6" s="28">
        <f>ABS(E6-I6)</f>
        <v>1</v>
      </c>
      <c r="K6" s="1">
        <v>1</v>
      </c>
      <c r="L6" s="28" t="str">
        <f>IF(J6&gt;K6,"diferencia","no dif")</f>
        <v>no dif</v>
      </c>
    </row>
    <row r="7" spans="1:18" x14ac:dyDescent="0.4">
      <c r="A7" s="1">
        <v>3</v>
      </c>
      <c r="B7" s="18"/>
      <c r="C7" s="18"/>
      <c r="D7" s="18"/>
      <c r="E7" s="18" t="e">
        <f t="shared" ref="E7:E10" si="0">AVERAGE(B7:D7)</f>
        <v>#DIV/0!</v>
      </c>
      <c r="F7" s="17"/>
      <c r="G7" s="17"/>
      <c r="H7" s="17"/>
      <c r="I7" s="17" t="e">
        <f t="shared" ref="I7:I10" si="1">AVERAGE(F7:H7)</f>
        <v>#DIV/0!</v>
      </c>
      <c r="J7" s="28" t="e">
        <f t="shared" ref="J7:J10" si="2">ABS(E7-I7)</f>
        <v>#DIV/0!</v>
      </c>
      <c r="K7" s="1"/>
      <c r="L7" s="28" t="e">
        <f t="shared" ref="L7:L10" si="3">IF(J7&gt;K7,"diferencia","no dif")</f>
        <v>#DIV/0!</v>
      </c>
    </row>
    <row r="8" spans="1:18" x14ac:dyDescent="0.4">
      <c r="A8" s="1">
        <v>4</v>
      </c>
      <c r="B8" s="18"/>
      <c r="C8" s="18"/>
      <c r="D8" s="18"/>
      <c r="E8" s="18" t="e">
        <f t="shared" si="0"/>
        <v>#DIV/0!</v>
      </c>
      <c r="F8" s="17"/>
      <c r="G8" s="17"/>
      <c r="H8" s="17"/>
      <c r="I8" s="17" t="e">
        <f t="shared" si="1"/>
        <v>#DIV/0!</v>
      </c>
      <c r="J8" s="28" t="e">
        <f t="shared" si="2"/>
        <v>#DIV/0!</v>
      </c>
      <c r="K8" s="1"/>
      <c r="L8" s="28" t="e">
        <f t="shared" si="3"/>
        <v>#DIV/0!</v>
      </c>
    </row>
    <row r="9" spans="1:18" x14ac:dyDescent="0.4">
      <c r="A9" s="1">
        <v>5</v>
      </c>
      <c r="B9" s="18"/>
      <c r="C9" s="18"/>
      <c r="D9" s="18"/>
      <c r="E9" s="18" t="e">
        <f t="shared" si="0"/>
        <v>#DIV/0!</v>
      </c>
      <c r="F9" s="17"/>
      <c r="G9" s="17"/>
      <c r="H9" s="17"/>
      <c r="I9" s="17" t="e">
        <f t="shared" si="1"/>
        <v>#DIV/0!</v>
      </c>
      <c r="J9" s="28" t="e">
        <f t="shared" si="2"/>
        <v>#DIV/0!</v>
      </c>
      <c r="K9" s="1"/>
      <c r="L9" s="28" t="e">
        <f t="shared" si="3"/>
        <v>#DIV/0!</v>
      </c>
    </row>
    <row r="10" spans="1:18" x14ac:dyDescent="0.4">
      <c r="A10" s="1">
        <v>6</v>
      </c>
      <c r="B10" s="18"/>
      <c r="C10" s="18"/>
      <c r="D10" s="18"/>
      <c r="E10" s="18" t="e">
        <f t="shared" si="0"/>
        <v>#DIV/0!</v>
      </c>
      <c r="F10" s="17"/>
      <c r="G10" s="17"/>
      <c r="H10" s="17"/>
      <c r="I10" s="17" t="e">
        <f t="shared" si="1"/>
        <v>#DIV/0!</v>
      </c>
      <c r="J10" s="28" t="e">
        <f t="shared" si="2"/>
        <v>#DIV/0!</v>
      </c>
      <c r="K10" s="1"/>
      <c r="L10" s="28" t="e">
        <f t="shared" si="3"/>
        <v>#DIV/0!</v>
      </c>
    </row>
  </sheetData>
  <mergeCells count="4">
    <mergeCell ref="B3:E3"/>
    <mergeCell ref="F3:I3"/>
    <mergeCell ref="J3:L3"/>
    <mergeCell ref="A1:G1"/>
  </mergeCells>
  <conditionalFormatting sqref="L5:L10">
    <cfRule type="cellIs" dxfId="1" priority="1" operator="equal">
      <formula>"no dif"</formula>
    </cfRule>
    <cfRule type="cellIs" dxfId="0" priority="2" operator="equal">
      <formula>"diferencia"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datos_articulo</vt:lpstr>
      <vt:lpstr>tabla</vt:lpstr>
      <vt:lpstr>Modelo estadistico</vt:lpstr>
      <vt:lpstr>Metodos estandarizados</vt:lpstr>
      <vt:lpstr>Metodo absoluto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Muñoz</dc:creator>
  <cp:lastModifiedBy>Lenovo</cp:lastModifiedBy>
  <dcterms:created xsi:type="dcterms:W3CDTF">2015-06-05T18:17:20Z</dcterms:created>
  <dcterms:modified xsi:type="dcterms:W3CDTF">2026-04-25T17:19:52Z</dcterms:modified>
</cp:coreProperties>
</file>